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 dev\WP content\_excel uploads\"/>
    </mc:Choice>
  </mc:AlternateContent>
  <xr:revisionPtr revIDLastSave="0" documentId="13_ncr:1_{D05B7C86-6D55-4968-8648-7E57532773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FRS 9 ex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1" l="1"/>
  <c r="A36" i="1"/>
  <c r="A35" i="1"/>
  <c r="B28" i="1"/>
  <c r="E48" i="1"/>
  <c r="E45" i="1"/>
  <c r="B45" i="1"/>
  <c r="B34" i="1"/>
  <c r="B27" i="1"/>
  <c r="B26" i="1"/>
  <c r="B25" i="1"/>
  <c r="B24" i="1"/>
  <c r="E23" i="1"/>
  <c r="B23" i="1"/>
  <c r="E29" i="1" l="1"/>
  <c r="B29" i="1"/>
  <c r="D34" i="1" l="1"/>
  <c r="D45" i="1"/>
  <c r="F45" i="1" l="1"/>
  <c r="B46" i="1" s="1"/>
  <c r="D46" i="1" s="1"/>
  <c r="F34" i="1"/>
  <c r="B35" i="1" s="1"/>
  <c r="D35" i="1" s="1"/>
  <c r="F35" i="1" l="1"/>
  <c r="B36" i="1" s="1"/>
  <c r="D36" i="1" s="1"/>
  <c r="F46" i="1"/>
  <c r="B47" i="1" s="1"/>
  <c r="D47" i="1" s="1"/>
  <c r="F47" i="1" l="1"/>
  <c r="B48" i="1" s="1"/>
  <c r="F36" i="1"/>
  <c r="B37" i="1" s="1"/>
  <c r="D37" i="1" s="1"/>
  <c r="F37" i="1" l="1"/>
  <c r="C48" i="1"/>
  <c r="D48" i="1" s="1"/>
  <c r="F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Muc</author>
  </authors>
  <commentList>
    <comment ref="B24" authorId="0" shapeId="0" xr:uid="{CB42A97D-046A-4D77-A6A8-34115D02FDBE}">
      <text>
        <r>
          <rPr>
            <b/>
            <sz val="9"/>
            <color indexed="81"/>
            <rFont val="Tahoma"/>
            <charset val="1"/>
          </rPr>
          <t>Marek Muc:</t>
        </r>
        <r>
          <rPr>
            <sz val="9"/>
            <color indexed="81"/>
            <rFont val="Tahoma"/>
            <charset val="1"/>
          </rPr>
          <t xml:space="preserve">
Past due coupon</t>
        </r>
      </text>
    </comment>
    <comment ref="E28" authorId="0" shapeId="0" xr:uid="{EDE846CC-7EB0-43E0-9211-66E6FB72B6B4}">
      <text>
        <r>
          <rPr>
            <b/>
            <sz val="9"/>
            <color indexed="81"/>
            <rFont val="Tahoma"/>
            <charset val="1"/>
          </rPr>
          <t>Marek Muc:</t>
        </r>
        <r>
          <rPr>
            <sz val="9"/>
            <color indexed="81"/>
            <rFont val="Tahoma"/>
            <charset val="1"/>
          </rPr>
          <t xml:space="preserve">
Entity A expects to receive $8,000</t>
        </r>
      </text>
    </comment>
    <comment ref="C48" authorId="0" shapeId="0" xr:uid="{1622811A-2E3E-4274-8149-7C109363BA59}">
      <text>
        <r>
          <rPr>
            <b/>
            <sz val="9"/>
            <color indexed="81"/>
            <rFont val="Tahoma"/>
            <family val="2"/>
          </rPr>
          <t>Marek Muc:</t>
        </r>
        <r>
          <rPr>
            <sz val="9"/>
            <color indexed="81"/>
            <rFont val="Tahoma"/>
            <family val="2"/>
          </rPr>
          <t xml:space="preserve">
Impact of revision made on 1 January 20X6</t>
        </r>
      </text>
    </comment>
  </commentList>
</comments>
</file>

<file path=xl/sharedStrings.xml><?xml version="1.0" encoding="utf-8"?>
<sst xmlns="http://schemas.openxmlformats.org/spreadsheetml/2006/main" count="37" uniqueCount="26">
  <si>
    <t>Acquisition date</t>
  </si>
  <si>
    <t>Price paid</t>
  </si>
  <si>
    <t>Coupon</t>
  </si>
  <si>
    <t>Contractual redemption date</t>
  </si>
  <si>
    <t>Date</t>
  </si>
  <si>
    <t>Amount</t>
  </si>
  <si>
    <t>Face value</t>
  </si>
  <si>
    <t>Below are calculations accompanying the example available on IFRScommunity.com under direct link below:</t>
  </si>
  <si>
    <t>IFRS 9 example: Purchased credit-impaired financial asset and credit adjusted EIR</t>
  </si>
  <si>
    <t>© Marek Muc</t>
  </si>
  <si>
    <t>Purchased credit-impaired financial asset and credit adjusted EIR</t>
  </si>
  <si>
    <t xml:space="preserve">At IFRScommunity.com, years are denoted as 20X1, 20X2, etc. However, for valid format date input in spreadsheet formulas, they are changed to 2001, 2002, etc. </t>
  </si>
  <si>
    <t>Rest assured, this example remains relevant and is not outdated, even though it begins in 2001.</t>
  </si>
  <si>
    <t>Assumptions</t>
  </si>
  <si>
    <t>Contractual EIR</t>
  </si>
  <si>
    <t>Credit-adjusted EIR</t>
  </si>
  <si>
    <t>Impairment gain</t>
  </si>
  <si>
    <t>Opening balance</t>
  </si>
  <si>
    <t>Cash flow</t>
  </si>
  <si>
    <t>Closing balance</t>
  </si>
  <si>
    <t>Opening 
date</t>
  </si>
  <si>
    <t>Closing date</t>
  </si>
  <si>
    <t>Interest 
in P/L</t>
  </si>
  <si>
    <t>Accounting schedule based on credit-adjusted EIR</t>
  </si>
  <si>
    <t xml:space="preserve">On 1 January 20X6, Entity A revises its estimates and expects to receive $8,500, which it finally receives on 31 December 20X6. </t>
  </si>
  <si>
    <t>Accounting schedule based on credit-adjusted EIR and revised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</si>
</sst>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;&quot;-&quot;"/>
    <numFmt numFmtId="165" formatCode="0.0%"/>
    <numFmt numFmtId="166" formatCode="#,##0;\(#,##0\);\-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3" fillId="0" borderId="0" xfId="1" applyFill="1" applyAlignment="1">
      <alignment horizontal="left"/>
    </xf>
    <xf numFmtId="14" fontId="0" fillId="0" borderId="0" xfId="0" applyNumberFormat="1" applyFill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0" borderId="0" xfId="1" applyFill="1"/>
    <xf numFmtId="0" fontId="3" fillId="0" borderId="0" xfId="1" applyFill="1" applyAlignment="1">
      <alignment horizontal="center"/>
    </xf>
    <xf numFmtId="0" fontId="4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3" borderId="2" xfId="0" applyFont="1" applyFill="1" applyBorder="1"/>
    <xf numFmtId="0" fontId="0" fillId="0" borderId="2" xfId="0" applyFont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4" fontId="0" fillId="3" borderId="6" xfId="0" applyNumberFormat="1" applyFont="1" applyFill="1" applyBorder="1"/>
    <xf numFmtId="0" fontId="0" fillId="3" borderId="7" xfId="0" applyFont="1" applyFill="1" applyBorder="1"/>
    <xf numFmtId="164" fontId="0" fillId="0" borderId="6" xfId="0" applyNumberFormat="1" applyFont="1" applyBorder="1"/>
    <xf numFmtId="0" fontId="0" fillId="0" borderId="7" xfId="0" applyFont="1" applyBorder="1"/>
    <xf numFmtId="164" fontId="0" fillId="3" borderId="6" xfId="0" applyNumberFormat="1" applyFont="1" applyFill="1" applyBorder="1"/>
    <xf numFmtId="0" fontId="0" fillId="0" borderId="6" xfId="0" applyFont="1" applyBorder="1"/>
    <xf numFmtId="14" fontId="0" fillId="3" borderId="8" xfId="0" applyNumberFormat="1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164" fontId="0" fillId="0" borderId="0" xfId="0" applyNumberFormat="1" applyFill="1" applyBorder="1"/>
    <xf numFmtId="0" fontId="1" fillId="0" borderId="0" xfId="0" applyFont="1" applyBorder="1"/>
    <xf numFmtId="165" fontId="1" fillId="0" borderId="0" xfId="0" applyNumberFormat="1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14" fontId="0" fillId="0" borderId="0" xfId="0" applyNumberFormat="1" applyFont="1" applyFill="1" applyBorder="1"/>
    <xf numFmtId="166" fontId="0" fillId="0" borderId="0" xfId="0" applyNumberFormat="1" applyFill="1" applyBorder="1"/>
    <xf numFmtId="16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164" fontId="1" fillId="3" borderId="2" xfId="0" applyNumberFormat="1" applyFont="1" applyFill="1" applyBorder="1"/>
    <xf numFmtId="14" fontId="0" fillId="3" borderId="2" xfId="0" applyNumberFormat="1" applyFont="1" applyFill="1" applyBorder="1" applyAlignment="1">
      <alignment horizontal="left"/>
    </xf>
    <xf numFmtId="166" fontId="0" fillId="0" borderId="0" xfId="0" applyNumberFormat="1" applyFont="1" applyFill="1" applyBorder="1"/>
    <xf numFmtId="0" fontId="5" fillId="2" borderId="13" xfId="0" applyFont="1" applyFill="1" applyBorder="1" applyAlignment="1">
      <alignment wrapText="1"/>
    </xf>
    <xf numFmtId="16" fontId="5" fillId="2" borderId="13" xfId="0" applyNumberFormat="1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/>
  </cellXfs>
  <cellStyles count="2">
    <cellStyle name="Hyperlink" xfId="1" builtinId="8"/>
    <cellStyle name="Normal" xfId="0" builtinId="0"/>
  </cellStyles>
  <dxfs count="25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yyyy/mm/dd"/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yyyy/mm/dd"/>
      <fill>
        <patternFill patternType="none">
          <fgColor indexed="64"/>
          <bgColor indexed="65"/>
        </patternFill>
      </fill>
    </dxf>
    <dxf>
      <border outline="0">
        <top style="medium">
          <color theme="1"/>
        </top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yyyy/mm/dd"/>
      <fill>
        <patternFill patternType="none">
          <fgColor indexed="64"/>
          <bgColor indexed="65"/>
        </patternFill>
      </fill>
    </dxf>
    <dxf>
      <numFmt numFmtId="166" formatCode="#,##0;\(#,##0\);\-;@"/>
      <fill>
        <patternFill patternType="none">
          <fgColor indexed="64"/>
          <bgColor indexed="65"/>
        </patternFill>
      </fill>
    </dxf>
    <dxf>
      <numFmt numFmtId="166" formatCode="#,##0;\(#,##0\);\-;@"/>
      <fill>
        <patternFill patternType="none">
          <fgColor indexed="64"/>
          <bgColor indexed="65"/>
        </patternFill>
      </fill>
    </dxf>
    <dxf>
      <numFmt numFmtId="166" formatCode="#,##0;\(#,##0\);\-;@"/>
      <fill>
        <patternFill patternType="none">
          <fgColor indexed="64"/>
          <bgColor indexed="65"/>
        </patternFill>
      </fill>
    </dxf>
    <dxf>
      <numFmt numFmtId="166" formatCode="#,##0;\(#,##0\);\-;@"/>
      <fill>
        <patternFill patternType="none">
          <fgColor indexed="64"/>
          <bgColor indexed="65"/>
        </patternFill>
      </fill>
    </dxf>
    <dxf>
      <numFmt numFmtId="166" formatCode="#,##0;\(#,##0\);\-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yyyy/mm/dd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9" formatCode="yyyy/mm/dd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#,##0;\(#,##0\);&quot;-&quot;"/>
      <fill>
        <patternFill patternType="none">
          <fgColor indexed="64"/>
          <bgColor indexed="65"/>
        </patternFill>
      </fill>
    </dxf>
    <dxf>
      <numFmt numFmtId="19" formatCode="yyyy/mm/dd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477BBD3-4FFE-4A78-BDE1-1B18C8BBF5C3}" name="Table4" displayName="Table4" ref="A22:B29" totalsRowShown="0" headerRowDxfId="21" dataDxfId="22">
  <autoFilter ref="A22:B29" xr:uid="{D477BBD3-4FFE-4A78-BDE1-1B18C8BBF5C3}">
    <filterColumn colId="0" hiddenButton="1"/>
    <filterColumn colId="1" hiddenButton="1"/>
  </autoFilter>
  <tableColumns count="2">
    <tableColumn id="1" xr3:uid="{D67F774F-8141-423F-8AD8-43EC90A97C5C}" name="Date" dataDxfId="24"/>
    <tableColumn id="2" xr3:uid="{0FB59A7D-D9C5-481A-8A5F-1059374C2E1D}" name="Amount" dataDxfId="23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DCBAF25-36D4-4DAA-B9D2-E8B4BC8DE4AF}" name="Table5" displayName="Table5" ref="D22:E29" totalsRowShown="0" headerRowDxfId="17" dataDxfId="18">
  <autoFilter ref="D22:E29" xr:uid="{5DCBAF25-36D4-4DAA-B9D2-E8B4BC8DE4AF}">
    <filterColumn colId="0" hiddenButton="1"/>
    <filterColumn colId="1" hiddenButton="1"/>
  </autoFilter>
  <tableColumns count="2">
    <tableColumn id="1" xr3:uid="{8B66CFEB-2F08-4A20-A9E0-660A95C4107B}" name="Date" dataDxfId="20"/>
    <tableColumn id="2" xr3:uid="{C0CE6691-519B-43F8-B8BA-3DBE65B2D76F}" name="Amount" dataDxfId="19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1053663-1B1D-4534-8515-650D45E2A991}" name="Table6" displayName="Table6" ref="A33:G37" totalsRowShown="0" dataDxfId="9">
  <autoFilter ref="A33:G37" xr:uid="{21053663-1B1D-4534-8515-650D45E2A99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658B386-FAEA-4648-A710-8EC1547DB97A}" name="Opening _x000a_date" dataDxfId="16">
      <calculatedColumnFormula>G33</calculatedColumnFormula>
    </tableColumn>
    <tableColumn id="2" xr3:uid="{B9B8969E-05D6-4510-83A4-B6CA2D6768F3}" name="Opening balance" dataDxfId="15">
      <calculatedColumnFormula>F33</calculatedColumnFormula>
    </tableColumn>
    <tableColumn id="3" xr3:uid="{B1F2F31F-6112-4D28-B05D-CE7847EB47F3}" name="Impairment gain" dataDxfId="14"/>
    <tableColumn id="4" xr3:uid="{7E55ED60-C508-4D18-AF43-A037DCAA6AAE}" name="Interest _x000a_in P/L" dataDxfId="13">
      <calculatedColumnFormula>B34*((1+$E$29)^((G34-A34)/365)-1)</calculatedColumnFormula>
    </tableColumn>
    <tableColumn id="5" xr3:uid="{DB9F49C4-1162-41A1-8D79-447E4B464031}" name="Cash flow" dataDxfId="12"/>
    <tableColumn id="6" xr3:uid="{BE8F0095-7ACC-4B9C-A0A2-6D9212EC76F3}" name="Closing balance" dataDxfId="11">
      <calculatedColumnFormula>SUM(B34:E34)</calculatedColumnFormula>
    </tableColumn>
    <tableColumn id="7" xr3:uid="{D5B74E11-0C93-4F1C-9576-DF7378F3DF5C}" name="Closing date" dataDxfId="10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228848D-8E2C-4E66-A399-B5A2A83FF786}" name="Table7" displayName="Table7" ref="A44:G48" totalsRowShown="0" dataDxfId="0" tableBorderDxfId="8">
  <autoFilter ref="A44:G48" xr:uid="{5228848D-8E2C-4E66-A399-B5A2A83FF78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4056881-CC70-47AC-A2B0-B0CAFA67F9F6}" name="Opening _x000a_date" dataDxfId="7"/>
    <tableColumn id="2" xr3:uid="{C46C947C-DC6D-4334-B6C1-BB3E29341280}" name="Opening balance" dataDxfId="6">
      <calculatedColumnFormula>F44</calculatedColumnFormula>
    </tableColumn>
    <tableColumn id="3" xr3:uid="{BEEBE5A8-C8CA-45A6-BA90-18F9E97C0C07}" name="Impairment gain" dataDxfId="5"/>
    <tableColumn id="4" xr3:uid="{E69C168A-09E0-4644-879E-6BFAC5A89566}" name="Interest _x000a_in P/L" dataDxfId="4">
      <calculatedColumnFormula>SUM(B45:C45)*((1+$E$29)^((G45-A45)/365)-1)</calculatedColumnFormula>
    </tableColumn>
    <tableColumn id="5" xr3:uid="{1ACD1327-7A1B-4145-BA52-4A7B2403C7B6}" name="Cash flow" dataDxfId="3"/>
    <tableColumn id="6" xr3:uid="{478DC88E-23A8-4A10-BB0D-112EB71716E8}" name="Closing balance" dataDxfId="2">
      <calculatedColumnFormula>SUM(B45:E45)</calculatedColumnFormula>
    </tableColumn>
    <tableColumn id="7" xr3:uid="{521FB761-F06E-49DC-981E-B254B7975F04}" name="Closing date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ifrscommunity.com/knowledge-base/ifrs-9-impairment/" TargetMode="External"/><Relationship Id="rId1" Type="http://schemas.openxmlformats.org/officeDocument/2006/relationships/hyperlink" Target="https://marekmuc.com/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showGridLines="0" tabSelected="1" workbookViewId="0">
      <selection sqref="A1:H1"/>
    </sheetView>
  </sheetViews>
  <sheetFormatPr defaultColWidth="8.85546875" defaultRowHeight="15" x14ac:dyDescent="0.25"/>
  <cols>
    <col min="1" max="1" width="14.28515625" style="1" customWidth="1"/>
    <col min="2" max="2" width="18" style="1" customWidth="1"/>
    <col min="3" max="3" width="17.7109375" style="1" customWidth="1"/>
    <col min="4" max="4" width="18.28515625" style="1" customWidth="1"/>
    <col min="5" max="5" width="14.28515625" style="1" customWidth="1"/>
    <col min="6" max="6" width="16.85546875" style="1" customWidth="1"/>
    <col min="7" max="25" width="14.28515625" style="1" customWidth="1"/>
    <col min="26" max="16384" width="8.85546875" style="1"/>
  </cols>
  <sheetData>
    <row r="1" spans="1:12" ht="46.5" customHeight="1" x14ac:dyDescent="0.25">
      <c r="A1" s="6" t="s">
        <v>8</v>
      </c>
      <c r="B1" s="7"/>
      <c r="C1" s="7"/>
      <c r="D1" s="7"/>
      <c r="E1" s="7"/>
      <c r="F1" s="7"/>
      <c r="G1" s="7"/>
      <c r="H1" s="7"/>
    </row>
    <row r="3" spans="1:12" x14ac:dyDescent="0.25">
      <c r="A3" s="8" t="s">
        <v>9</v>
      </c>
    </row>
    <row r="5" spans="1:12" x14ac:dyDescent="0.25">
      <c r="A5" s="1" t="s">
        <v>7</v>
      </c>
    </row>
    <row r="7" spans="1:12" x14ac:dyDescent="0.25">
      <c r="A7" s="9" t="s">
        <v>10</v>
      </c>
      <c r="B7" s="9"/>
      <c r="C7" s="9"/>
      <c r="D7" s="9"/>
      <c r="E7" s="9"/>
      <c r="F7" s="9"/>
      <c r="G7" s="9"/>
      <c r="H7" s="9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10" t="s">
        <v>11</v>
      </c>
    </row>
    <row r="10" spans="1:12" x14ac:dyDescent="0.25">
      <c r="A10" s="10" t="s">
        <v>12</v>
      </c>
    </row>
    <row r="12" spans="1:12" ht="15.75" thickBot="1" x14ac:dyDescent="0.3"/>
    <row r="13" spans="1:12" ht="15.75" x14ac:dyDescent="0.25">
      <c r="A13" s="15" t="s">
        <v>13</v>
      </c>
      <c r="B13" s="16"/>
      <c r="C13" s="16"/>
      <c r="D13" s="17"/>
    </row>
    <row r="14" spans="1:12" x14ac:dyDescent="0.25">
      <c r="A14" s="18">
        <v>37622</v>
      </c>
      <c r="B14" s="13" t="s">
        <v>0</v>
      </c>
      <c r="C14" s="13"/>
      <c r="D14" s="19"/>
    </row>
    <row r="15" spans="1:12" x14ac:dyDescent="0.25">
      <c r="A15" s="20">
        <v>5000</v>
      </c>
      <c r="B15" s="14" t="s">
        <v>1</v>
      </c>
      <c r="C15" s="14"/>
      <c r="D15" s="21"/>
    </row>
    <row r="16" spans="1:12" x14ac:dyDescent="0.25">
      <c r="A16" s="22">
        <v>10000</v>
      </c>
      <c r="B16" s="13" t="s">
        <v>6</v>
      </c>
      <c r="C16" s="13"/>
      <c r="D16" s="19"/>
    </row>
    <row r="17" spans="1:7" x14ac:dyDescent="0.25">
      <c r="A17" s="23">
        <v>600</v>
      </c>
      <c r="B17" s="14" t="s">
        <v>2</v>
      </c>
      <c r="C17" s="14"/>
      <c r="D17" s="21"/>
    </row>
    <row r="18" spans="1:7" ht="15.75" thickBot="1" x14ac:dyDescent="0.3">
      <c r="A18" s="24">
        <v>39082</v>
      </c>
      <c r="B18" s="25" t="s">
        <v>3</v>
      </c>
      <c r="C18" s="25"/>
      <c r="D18" s="26"/>
    </row>
    <row r="19" spans="1:7" x14ac:dyDescent="0.25">
      <c r="A19" s="3"/>
    </row>
    <row r="20" spans="1:7" ht="15.75" thickBot="1" x14ac:dyDescent="0.3">
      <c r="A20" s="4"/>
      <c r="E20" s="4"/>
    </row>
    <row r="21" spans="1:7" ht="15.75" x14ac:dyDescent="0.25">
      <c r="A21" s="27" t="s">
        <v>14</v>
      </c>
      <c r="B21" s="28"/>
      <c r="D21" s="27" t="s">
        <v>15</v>
      </c>
      <c r="E21" s="28"/>
    </row>
    <row r="22" spans="1:7" x14ac:dyDescent="0.25">
      <c r="A22" s="29" t="s">
        <v>4</v>
      </c>
      <c r="B22" s="29" t="s">
        <v>5</v>
      </c>
      <c r="D22" s="29" t="s">
        <v>4</v>
      </c>
      <c r="E22" s="29" t="s">
        <v>5</v>
      </c>
    </row>
    <row r="23" spans="1:7" x14ac:dyDescent="0.25">
      <c r="A23" s="30">
        <v>37622</v>
      </c>
      <c r="B23" s="31">
        <f>-$A$15</f>
        <v>-5000</v>
      </c>
      <c r="D23" s="30">
        <v>37622</v>
      </c>
      <c r="E23" s="31">
        <f>-$A$15</f>
        <v>-5000</v>
      </c>
    </row>
    <row r="24" spans="1:7" x14ac:dyDescent="0.25">
      <c r="A24" s="30">
        <v>37622</v>
      </c>
      <c r="B24" s="31">
        <f>$A$17</f>
        <v>600</v>
      </c>
      <c r="D24" s="30">
        <v>37622</v>
      </c>
      <c r="E24" s="31">
        <v>0</v>
      </c>
    </row>
    <row r="25" spans="1:7" x14ac:dyDescent="0.25">
      <c r="A25" s="30">
        <v>37986</v>
      </c>
      <c r="B25" s="31">
        <f>$A$17</f>
        <v>600</v>
      </c>
      <c r="D25" s="30">
        <v>37986</v>
      </c>
      <c r="E25" s="31">
        <v>0</v>
      </c>
    </row>
    <row r="26" spans="1:7" x14ac:dyDescent="0.25">
      <c r="A26" s="30">
        <v>38352</v>
      </c>
      <c r="B26" s="31">
        <f>$A$17</f>
        <v>600</v>
      </c>
      <c r="D26" s="30">
        <v>38352</v>
      </c>
      <c r="E26" s="31">
        <v>0</v>
      </c>
    </row>
    <row r="27" spans="1:7" x14ac:dyDescent="0.25">
      <c r="A27" s="30">
        <v>38717</v>
      </c>
      <c r="B27" s="31">
        <f>$A$17</f>
        <v>600</v>
      </c>
      <c r="D27" s="30">
        <v>38717</v>
      </c>
      <c r="E27" s="31">
        <v>0</v>
      </c>
    </row>
    <row r="28" spans="1:7" x14ac:dyDescent="0.25">
      <c r="A28" s="30">
        <v>39082</v>
      </c>
      <c r="B28" s="31">
        <f>$A$16+$A$17</f>
        <v>10600</v>
      </c>
      <c r="D28" s="30">
        <v>39082</v>
      </c>
      <c r="E28" s="31">
        <v>8000</v>
      </c>
    </row>
    <row r="29" spans="1:7" x14ac:dyDescent="0.25">
      <c r="A29" s="32" t="s">
        <v>14</v>
      </c>
      <c r="B29" s="33">
        <f>XIRR(B23:B28,A23:A28)</f>
        <v>0.33288800120353712</v>
      </c>
      <c r="D29" s="32" t="s">
        <v>15</v>
      </c>
      <c r="E29" s="33">
        <f>XIRR(E23:E28,D23:D28)</f>
        <v>0.12468264698982237</v>
      </c>
    </row>
    <row r="32" spans="1:7" ht="15.75" x14ac:dyDescent="0.25">
      <c r="A32" s="11" t="s">
        <v>23</v>
      </c>
      <c r="B32" s="12"/>
      <c r="C32" s="12"/>
      <c r="D32" s="12"/>
      <c r="E32" s="12"/>
      <c r="F32" s="12"/>
      <c r="G32" s="12"/>
    </row>
    <row r="33" spans="1:8" ht="30" x14ac:dyDescent="0.25">
      <c r="A33" s="34" t="s">
        <v>20</v>
      </c>
      <c r="B33" s="38" t="s">
        <v>17</v>
      </c>
      <c r="C33" s="38" t="s">
        <v>16</v>
      </c>
      <c r="D33" s="39" t="s">
        <v>22</v>
      </c>
      <c r="E33" s="40" t="s">
        <v>18</v>
      </c>
      <c r="F33" s="39" t="s">
        <v>19</v>
      </c>
      <c r="G33" s="35" t="s">
        <v>21</v>
      </c>
    </row>
    <row r="34" spans="1:8" x14ac:dyDescent="0.25">
      <c r="A34" s="36">
        <v>37622</v>
      </c>
      <c r="B34" s="37">
        <f>A15</f>
        <v>5000</v>
      </c>
      <c r="C34" s="37">
        <v>0</v>
      </c>
      <c r="D34" s="37">
        <f>B34*((1+$E$29)^((G34-A34)/365)-1)</f>
        <v>621.60323550706221</v>
      </c>
      <c r="E34" s="37">
        <v>0</v>
      </c>
      <c r="F34" s="37">
        <f>SUM(B34:E34)</f>
        <v>5621.603235507062</v>
      </c>
      <c r="G34" s="36">
        <v>37986</v>
      </c>
    </row>
    <row r="35" spans="1:8" x14ac:dyDescent="0.25">
      <c r="A35" s="36">
        <f>G34</f>
        <v>37986</v>
      </c>
      <c r="B35" s="37">
        <f>F34</f>
        <v>5621.603235507062</v>
      </c>
      <c r="C35" s="37">
        <v>0</v>
      </c>
      <c r="D35" s="37">
        <f t="shared" ref="D35:D37" si="0">B35*((1+$E$29)^((G35-A35)/365)-1)</f>
        <v>702.95204669310556</v>
      </c>
      <c r="E35" s="37">
        <v>0</v>
      </c>
      <c r="F35" s="37">
        <f>SUM(B35:E35)</f>
        <v>6324.5552822001673</v>
      </c>
      <c r="G35" s="36">
        <v>38352</v>
      </c>
    </row>
    <row r="36" spans="1:8" x14ac:dyDescent="0.25">
      <c r="A36" s="36">
        <f>G35</f>
        <v>38352</v>
      </c>
      <c r="B36" s="37">
        <f>F35</f>
        <v>6324.5552822001673</v>
      </c>
      <c r="C36" s="37">
        <v>0</v>
      </c>
      <c r="D36" s="37">
        <f t="shared" si="0"/>
        <v>788.56229361817964</v>
      </c>
      <c r="E36" s="37">
        <v>0</v>
      </c>
      <c r="F36" s="37">
        <f>SUM(B36:E36)</f>
        <v>7113.1175758183472</v>
      </c>
      <c r="G36" s="36">
        <v>38717</v>
      </c>
    </row>
    <row r="37" spans="1:8" x14ac:dyDescent="0.25">
      <c r="A37" s="36">
        <f>G36</f>
        <v>38717</v>
      </c>
      <c r="B37" s="37">
        <f>F36</f>
        <v>7113.1175758183472</v>
      </c>
      <c r="C37" s="37">
        <v>0</v>
      </c>
      <c r="D37" s="37">
        <f t="shared" si="0"/>
        <v>886.88232770285981</v>
      </c>
      <c r="E37" s="37">
        <v>-8000</v>
      </c>
      <c r="F37" s="37">
        <f>SUM(B37:E37)</f>
        <v>-9.6478793238929939E-5</v>
      </c>
      <c r="G37" s="36">
        <v>39082</v>
      </c>
    </row>
    <row r="40" spans="1:8" x14ac:dyDescent="0.25">
      <c r="A40" s="41">
        <v>8500</v>
      </c>
      <c r="B40" s="42" t="s">
        <v>24</v>
      </c>
      <c r="C40" s="42"/>
      <c r="D40" s="42"/>
      <c r="E40" s="42"/>
      <c r="F40" s="42"/>
      <c r="G40" s="42"/>
      <c r="H40" s="42"/>
    </row>
    <row r="41" spans="1:8" x14ac:dyDescent="0.25">
      <c r="A41" s="5"/>
    </row>
    <row r="43" spans="1:8" ht="15.75" x14ac:dyDescent="0.25">
      <c r="A43" s="11" t="s">
        <v>25</v>
      </c>
      <c r="B43" s="12"/>
      <c r="C43" s="12"/>
      <c r="D43" s="12"/>
      <c r="E43" s="12"/>
      <c r="F43" s="12"/>
      <c r="G43" s="12"/>
    </row>
    <row r="44" spans="1:8" ht="30" x14ac:dyDescent="0.25">
      <c r="A44" s="44" t="s">
        <v>20</v>
      </c>
      <c r="B44" s="45" t="s">
        <v>17</v>
      </c>
      <c r="C44" s="45" t="s">
        <v>16</v>
      </c>
      <c r="D44" s="46" t="s">
        <v>22</v>
      </c>
      <c r="E44" s="47" t="s">
        <v>18</v>
      </c>
      <c r="F44" s="46" t="s">
        <v>19</v>
      </c>
      <c r="G44" s="48" t="s">
        <v>21</v>
      </c>
    </row>
    <row r="45" spans="1:8" x14ac:dyDescent="0.25">
      <c r="A45" s="36">
        <v>37622</v>
      </c>
      <c r="B45" s="31">
        <f>A15</f>
        <v>5000</v>
      </c>
      <c r="C45" s="31">
        <v>0</v>
      </c>
      <c r="D45" s="43">
        <f>SUM(B45:C45)*((1+$E$29)^((G45-A45)/365)-1)</f>
        <v>621.60323550706221</v>
      </c>
      <c r="E45" s="31">
        <f>E25</f>
        <v>0</v>
      </c>
      <c r="F45" s="31">
        <f>SUM(B45:E45)</f>
        <v>5621.603235507062</v>
      </c>
      <c r="G45" s="36">
        <v>37986</v>
      </c>
    </row>
    <row r="46" spans="1:8" x14ac:dyDescent="0.25">
      <c r="A46" s="36">
        <v>37986</v>
      </c>
      <c r="B46" s="31">
        <f>F45</f>
        <v>5621.603235507062</v>
      </c>
      <c r="C46" s="31">
        <v>0</v>
      </c>
      <c r="D46" s="31">
        <f t="shared" ref="D46:D48" si="1">SUM(B46:C46)*((1+$E$29)^((G46-A46)/365)-1)</f>
        <v>702.95204669310556</v>
      </c>
      <c r="E46" s="31">
        <v>0</v>
      </c>
      <c r="F46" s="31">
        <f>SUM(B46:E46)</f>
        <v>6324.5552822001673</v>
      </c>
      <c r="G46" s="36">
        <v>38352</v>
      </c>
    </row>
    <row r="47" spans="1:8" x14ac:dyDescent="0.25">
      <c r="A47" s="36">
        <v>38352</v>
      </c>
      <c r="B47" s="31">
        <f>F46</f>
        <v>6324.5552822001673</v>
      </c>
      <c r="C47" s="31">
        <v>0</v>
      </c>
      <c r="D47" s="31">
        <f t="shared" si="1"/>
        <v>788.56229361817964</v>
      </c>
      <c r="E47" s="31">
        <v>0</v>
      </c>
      <c r="F47" s="31">
        <f>SUM(B47:E47)</f>
        <v>7113.1175758183472</v>
      </c>
      <c r="G47" s="36">
        <v>38717</v>
      </c>
    </row>
    <row r="48" spans="1:8" x14ac:dyDescent="0.25">
      <c r="A48" s="36">
        <v>38717</v>
      </c>
      <c r="B48" s="31">
        <f>F47</f>
        <v>7113.1175758183472</v>
      </c>
      <c r="C48" s="31">
        <f>A40/(1+E29)-B48</f>
        <v>444.56993963321747</v>
      </c>
      <c r="D48" s="31">
        <f t="shared" si="1"/>
        <v>942.3124845484349</v>
      </c>
      <c r="E48" s="31">
        <f>-A40</f>
        <v>-8500</v>
      </c>
      <c r="F48" s="31">
        <f>SUM(B48:E48)</f>
        <v>0</v>
      </c>
      <c r="G48" s="36">
        <v>39082</v>
      </c>
    </row>
  </sheetData>
  <mergeCells count="13">
    <mergeCell ref="A32:G32"/>
    <mergeCell ref="B40:H40"/>
    <mergeCell ref="A43:G43"/>
    <mergeCell ref="A21:B21"/>
    <mergeCell ref="D21:E21"/>
    <mergeCell ref="B16:D16"/>
    <mergeCell ref="B17:D17"/>
    <mergeCell ref="B18:D18"/>
    <mergeCell ref="A13:D13"/>
    <mergeCell ref="A1:H1"/>
    <mergeCell ref="A7:H7"/>
    <mergeCell ref="B14:D14"/>
    <mergeCell ref="B15:D15"/>
  </mergeCells>
  <hyperlinks>
    <hyperlink ref="A3" r:id="rId1" xr:uid="{08A82E2E-C187-45A2-A9D3-DDB814A72E77}"/>
    <hyperlink ref="A7:H7" r:id="rId2" location="ifrs_9_example_purchased_credit-impaired_asset_credit_adjusted_EIR_01" display="Purchased credit-impaired financial asset and credit adjusted EIR" xr:uid="{342DCC8D-9A71-4464-8C63-FB0FA9D2B226}"/>
  </hyperlinks>
  <pageMargins left="0.7" right="0.7" top="0.75" bottom="0.75" header="0.3" footer="0.3"/>
  <pageSetup orientation="portrait" r:id="rId3"/>
  <legacyDrawing r:id="rId4"/>
  <tableParts count="4"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IFRS 9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IFRS 9 example: purchased credit-impaired financial asset and credit adjusted EIR</dc:title>
  <dc:creator>MM</dc:creator>
  <cp:lastModifiedBy>Marek Muc</cp:lastModifiedBy>
  <dcterms:created xsi:type="dcterms:W3CDTF">2018-10-12T15:32:16Z</dcterms:created>
  <dcterms:modified xsi:type="dcterms:W3CDTF">2023-08-11T11:13:22Z</dcterms:modified>
</cp:coreProperties>
</file>